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2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vidsmith/Desktop/"/>
    </mc:Choice>
  </mc:AlternateContent>
  <xr:revisionPtr revIDLastSave="0" documentId="8_{C9FC0B56-1631-4B43-9F26-98189A2CBF3A}" xr6:coauthVersionLast="43" xr6:coauthVersionMax="43" xr10:uidLastSave="{00000000-0000-0000-0000-000000000000}"/>
  <bookViews>
    <workbookView xWindow="360" yWindow="460" windowWidth="10000" windowHeight="5620"/>
  </bookViews>
  <sheets>
    <sheet name="Binomial" sheetId="1" r:id="rId1"/>
    <sheet name="Poisso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F4" i="1"/>
  <c r="F5" i="1"/>
  <c r="F6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B9" i="1"/>
  <c r="A13" i="1"/>
  <c r="B17" i="1"/>
  <c r="H3" i="6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B9" i="6"/>
  <c r="F3" i="6" s="1"/>
  <c r="G3" i="6" s="1"/>
  <c r="A13" i="6"/>
  <c r="B13" i="6"/>
  <c r="B17" i="6"/>
  <c r="G3" i="1" l="1"/>
  <c r="B13" i="1"/>
  <c r="J3" i="6"/>
  <c r="K3" i="6" s="1"/>
  <c r="G4" i="6"/>
  <c r="F4" i="6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H4" i="6"/>
  <c r="I4" i="1"/>
  <c r="J4" i="6" l="1"/>
  <c r="K4" i="6" s="1"/>
  <c r="G5" i="6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I5" i="1" l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J5" i="6"/>
  <c r="K5" i="6" s="1"/>
  <c r="G6" i="6"/>
  <c r="K3" i="1"/>
  <c r="L3" i="1" s="1"/>
  <c r="H4" i="1"/>
  <c r="K4" i="1" l="1"/>
  <c r="L4" i="1" s="1"/>
  <c r="H5" i="1"/>
  <c r="J6" i="6"/>
  <c r="K6" i="6" s="1"/>
  <c r="G7" i="6"/>
  <c r="K5" i="1" l="1"/>
  <c r="L5" i="1" s="1"/>
  <c r="H6" i="1"/>
  <c r="J7" i="6"/>
  <c r="K7" i="6" s="1"/>
  <c r="G8" i="6"/>
  <c r="J8" i="6" l="1"/>
  <c r="K8" i="6" s="1"/>
  <c r="G9" i="6"/>
  <c r="K6" i="1"/>
  <c r="L6" i="1" s="1"/>
  <c r="H7" i="1"/>
  <c r="K7" i="1" l="1"/>
  <c r="L7" i="1" s="1"/>
  <c r="H8" i="1"/>
  <c r="J9" i="6"/>
  <c r="K9" i="6" s="1"/>
  <c r="G10" i="6"/>
  <c r="J10" i="6" l="1"/>
  <c r="K10" i="6" s="1"/>
  <c r="G11" i="6"/>
  <c r="H9" i="1"/>
  <c r="K8" i="1"/>
  <c r="L8" i="1" s="1"/>
  <c r="K9" i="1" l="1"/>
  <c r="L9" i="1" s="1"/>
  <c r="H10" i="1"/>
  <c r="J11" i="6"/>
  <c r="K11" i="6" s="1"/>
  <c r="G12" i="6"/>
  <c r="G13" i="6" l="1"/>
  <c r="J12" i="6"/>
  <c r="K12" i="6" s="1"/>
  <c r="K10" i="1"/>
  <c r="L10" i="1" s="1"/>
  <c r="H11" i="1"/>
  <c r="K11" i="1" l="1"/>
  <c r="L11" i="1" s="1"/>
  <c r="H12" i="1"/>
  <c r="J13" i="6"/>
  <c r="K13" i="6" s="1"/>
  <c r="G14" i="6"/>
  <c r="J14" i="6" l="1"/>
  <c r="K14" i="6" s="1"/>
  <c r="G15" i="6"/>
  <c r="H13" i="1"/>
  <c r="K12" i="1"/>
  <c r="L12" i="1" s="1"/>
  <c r="H14" i="1" l="1"/>
  <c r="K13" i="1"/>
  <c r="L13" i="1" s="1"/>
  <c r="J15" i="6"/>
  <c r="K15" i="6" s="1"/>
  <c r="G16" i="6"/>
  <c r="J16" i="6" l="1"/>
  <c r="K16" i="6" s="1"/>
  <c r="G17" i="6"/>
  <c r="K14" i="1"/>
  <c r="L14" i="1" s="1"/>
  <c r="H15" i="1"/>
  <c r="K15" i="1" l="1"/>
  <c r="L15" i="1" s="1"/>
  <c r="H16" i="1"/>
  <c r="J17" i="6"/>
  <c r="K17" i="6" s="1"/>
  <c r="G18" i="6"/>
  <c r="G19" i="6" l="1"/>
  <c r="J18" i="6"/>
  <c r="K18" i="6" s="1"/>
  <c r="K16" i="1"/>
  <c r="L16" i="1" s="1"/>
  <c r="H17" i="1"/>
  <c r="K17" i="1" l="1"/>
  <c r="L17" i="1" s="1"/>
  <c r="H18" i="1"/>
  <c r="J19" i="6"/>
  <c r="K19" i="6" s="1"/>
  <c r="G20" i="6"/>
  <c r="J20" i="6" l="1"/>
  <c r="K20" i="6" s="1"/>
  <c r="G21" i="6"/>
  <c r="K18" i="1"/>
  <c r="L18" i="1" s="1"/>
  <c r="H19" i="1"/>
  <c r="H20" i="1" l="1"/>
  <c r="K19" i="1"/>
  <c r="L19" i="1" s="1"/>
  <c r="J21" i="6"/>
  <c r="K21" i="6" s="1"/>
  <c r="G22" i="6"/>
  <c r="G23" i="6" l="1"/>
  <c r="J23" i="6" s="1"/>
  <c r="K23" i="6" s="1"/>
  <c r="J22" i="6"/>
  <c r="K22" i="6" s="1"/>
  <c r="K20" i="1"/>
  <c r="L20" i="1" s="1"/>
  <c r="H21" i="1"/>
  <c r="K21" i="1" l="1"/>
  <c r="L21" i="1" s="1"/>
  <c r="H22" i="1"/>
  <c r="K22" i="1" l="1"/>
  <c r="L22" i="1" s="1"/>
  <c r="H23" i="1"/>
  <c r="K23" i="1" s="1"/>
  <c r="L23" i="1" s="1"/>
</calcChain>
</file>

<file path=xl/sharedStrings.xml><?xml version="1.0" encoding="utf-8"?>
<sst xmlns="http://schemas.openxmlformats.org/spreadsheetml/2006/main" count="42" uniqueCount="30">
  <si>
    <t>Average value</t>
  </si>
  <si>
    <t>r</t>
  </si>
  <si>
    <t>BINOMIAL</t>
  </si>
  <si>
    <t>Number of trials</t>
  </si>
  <si>
    <t>Poisson</t>
  </si>
  <si>
    <t>Binomial</t>
  </si>
  <si>
    <r>
      <t>P(</t>
    </r>
    <r>
      <rPr>
        <i/>
        <sz val="10"/>
        <rFont val="Arial"/>
        <family val="2"/>
      </rPr>
      <t>X</t>
    </r>
    <r>
      <rPr>
        <sz val="10"/>
        <rFont val="Arial"/>
      </rPr>
      <t xml:space="preserve"> = </t>
    </r>
    <r>
      <rPr>
        <i/>
        <sz val="10"/>
        <rFont val="Arial"/>
        <family val="2"/>
      </rPr>
      <t>r</t>
    </r>
    <r>
      <rPr>
        <sz val="10"/>
        <rFont val="Arial"/>
      </rPr>
      <t>)</t>
    </r>
  </si>
  <si>
    <r>
      <t>P(</t>
    </r>
    <r>
      <rPr>
        <i/>
        <sz val="10"/>
        <rFont val="Arial"/>
        <family val="2"/>
      </rPr>
      <t>X</t>
    </r>
    <r>
      <rPr>
        <sz val="10"/>
        <rFont val="Arial"/>
      </rPr>
      <t xml:space="preserve"> &lt;= </t>
    </r>
    <r>
      <rPr>
        <i/>
        <sz val="10"/>
        <rFont val="Arial"/>
        <family val="2"/>
      </rPr>
      <t>r</t>
    </r>
    <r>
      <rPr>
        <sz val="10"/>
        <rFont val="Arial"/>
      </rPr>
      <t>)</t>
    </r>
  </si>
  <si>
    <r>
      <t>P(</t>
    </r>
    <r>
      <rPr>
        <i/>
        <sz val="10"/>
        <rFont val="Arial"/>
        <family val="2"/>
      </rPr>
      <t>X</t>
    </r>
    <r>
      <rPr>
        <sz val="10"/>
        <rFont val="Arial"/>
      </rPr>
      <t xml:space="preserve"> &gt;= </t>
    </r>
    <r>
      <rPr>
        <i/>
        <sz val="10"/>
        <rFont val="Arial"/>
        <family val="2"/>
      </rPr>
      <t>r</t>
    </r>
    <r>
      <rPr>
        <sz val="10"/>
        <rFont val="Arial"/>
      </rPr>
      <t>)</t>
    </r>
  </si>
  <si>
    <t>Cum Bin</t>
  </si>
  <si>
    <r>
      <t>H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>:</t>
    </r>
  </si>
  <si>
    <r>
      <t>H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:</t>
    </r>
  </si>
  <si>
    <t>Significance</t>
  </si>
  <si>
    <r>
      <t>p</t>
    </r>
    <r>
      <rPr>
        <sz val="16"/>
        <rFont val="Arial"/>
        <family val="2"/>
      </rPr>
      <t xml:space="preserve"> &lt;</t>
    </r>
  </si>
  <si>
    <r>
      <t>p</t>
    </r>
    <r>
      <rPr>
        <sz val="16"/>
        <rFont val="Arial"/>
        <family val="2"/>
      </rPr>
      <t xml:space="preserve"> &gt;</t>
    </r>
  </si>
  <si>
    <r>
      <t>p</t>
    </r>
    <r>
      <rPr>
        <sz val="16"/>
        <rFont val="Arial"/>
        <family val="2"/>
      </rPr>
      <t xml:space="preserve"> &lt;&gt;</t>
    </r>
  </si>
  <si>
    <r>
      <t>level</t>
    </r>
    <r>
      <rPr>
        <b/>
        <sz val="14"/>
        <rFont val="Arial"/>
        <family val="2"/>
      </rPr>
      <t xml:space="preserve"> </t>
    </r>
  </si>
  <si>
    <t>Rev cum</t>
  </si>
  <si>
    <t>HYPOTHESIS</t>
  </si>
  <si>
    <r>
      <t>Reject H</t>
    </r>
    <r>
      <rPr>
        <vertAlign val="subscript"/>
        <sz val="10"/>
        <rFont val="Arial"/>
        <family val="2"/>
      </rPr>
      <t>0</t>
    </r>
  </si>
  <si>
    <r>
      <t>n</t>
    </r>
    <r>
      <rPr>
        <b/>
        <i/>
        <sz val="14"/>
        <rFont val="Symbol"/>
        <family val="1"/>
        <charset val="2"/>
      </rPr>
      <t xml:space="preserve"> </t>
    </r>
    <r>
      <rPr>
        <b/>
        <i/>
        <sz val="14"/>
        <rFont val="Arial"/>
        <family val="2"/>
      </rPr>
      <t xml:space="preserve">= </t>
    </r>
  </si>
  <si>
    <r>
      <t>p</t>
    </r>
    <r>
      <rPr>
        <b/>
        <i/>
        <sz val="14"/>
        <rFont val="Symbol"/>
        <family val="1"/>
        <charset val="2"/>
      </rPr>
      <t xml:space="preserve"> </t>
    </r>
    <r>
      <rPr>
        <b/>
        <i/>
        <sz val="14"/>
        <rFont val="Arial"/>
        <family val="2"/>
      </rPr>
      <t xml:space="preserve">= </t>
    </r>
  </si>
  <si>
    <r>
      <t xml:space="preserve">l </t>
    </r>
    <r>
      <rPr>
        <b/>
        <i/>
        <sz val="16"/>
        <rFont val="Arial"/>
        <family val="2"/>
      </rPr>
      <t>&gt;</t>
    </r>
  </si>
  <si>
    <r>
      <t xml:space="preserve">l </t>
    </r>
    <r>
      <rPr>
        <b/>
        <i/>
        <sz val="16"/>
        <rFont val="Arial"/>
        <family val="2"/>
      </rPr>
      <t xml:space="preserve">&lt; </t>
    </r>
  </si>
  <si>
    <r>
      <t xml:space="preserve">l </t>
    </r>
    <r>
      <rPr>
        <b/>
        <i/>
        <sz val="16"/>
        <rFont val="Arial"/>
        <family val="2"/>
      </rPr>
      <t xml:space="preserve">&lt;&gt; </t>
    </r>
  </si>
  <si>
    <r>
      <t xml:space="preserve">l </t>
    </r>
    <r>
      <rPr>
        <b/>
        <i/>
        <sz val="14"/>
        <rFont val="Arial"/>
        <family val="2"/>
      </rPr>
      <t xml:space="preserve">= </t>
    </r>
  </si>
  <si>
    <t>Cum Pois</t>
  </si>
  <si>
    <t>POISSON</t>
  </si>
  <si>
    <t>TESTER</t>
  </si>
  <si>
    <r>
      <t>Accept H</t>
    </r>
    <r>
      <rPr>
        <vertAlign val="subscript"/>
        <sz val="10"/>
        <rFont val="Arial"/>
        <family val="2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</si>
</sst>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000"/>
    <numFmt numFmtId="173" formatCode="0.000"/>
  </numFmts>
  <fonts count="13" x14ac:knownFonts="1">
    <font>
      <sz val="10"/>
      <name val="Arial"/>
    </font>
    <font>
      <sz val="16"/>
      <name val="Arial"/>
      <family val="2"/>
    </font>
    <font>
      <b/>
      <i/>
      <sz val="16"/>
      <name val="Arial"/>
      <family val="2"/>
    </font>
    <font>
      <b/>
      <i/>
      <sz val="16"/>
      <name val="Symbol"/>
      <family val="1"/>
      <charset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i/>
      <sz val="14"/>
      <name val="Symbol"/>
      <family val="1"/>
      <charset val="2"/>
    </font>
    <font>
      <vertAlign val="subscript"/>
      <sz val="10"/>
      <name val="Arial"/>
      <family val="2"/>
    </font>
    <font>
      <b/>
      <sz val="14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8" fillId="0" borderId="0" xfId="0" applyFont="1"/>
    <xf numFmtId="173" fontId="0" fillId="0" borderId="0" xfId="0" applyNumberFormat="1"/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9" fontId="8" fillId="2" borderId="3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3" xfId="0" applyFill="1" applyBorder="1"/>
    <xf numFmtId="172" fontId="0" fillId="4" borderId="3" xfId="0" applyNumberFormat="1" applyFill="1" applyBorder="1"/>
    <xf numFmtId="0" fontId="0" fillId="3" borderId="4" xfId="0" applyFill="1" applyBorder="1"/>
    <xf numFmtId="0" fontId="0" fillId="5" borderId="4" xfId="0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72" fontId="0" fillId="0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Binomial Distribution Hypothesis Tester</a:t>
            </a:r>
          </a:p>
        </c:rich>
      </c:tx>
      <c:layout>
        <c:manualLayout>
          <c:xMode val="edge"/>
          <c:yMode val="edge"/>
          <c:x val="0.26412129670726098"/>
          <c:y val="1.7668397056676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7442765032131"/>
          <c:y val="9.5409344106051799E-2"/>
          <c:w val="0.83672013842376558"/>
          <c:h val="0.74207267638040286"/>
        </c:manualLayout>
      </c:layout>
      <c:barChart>
        <c:barDir val="col"/>
        <c:grouping val="stacked"/>
        <c:varyColors val="0"/>
        <c:ser>
          <c:idx val="0"/>
          <c:order val="0"/>
          <c:tx>
            <c:v>Accept H0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9E-D147-85CC-455618BDFEA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9E-D147-85CC-455618BDFEA9}"/>
              </c:ext>
            </c:extLst>
          </c:dPt>
          <c:cat>
            <c:numRef>
              <c:f>Binomial!$F$3:$F$23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Binomial!$L$3:$L$23</c:f>
              <c:numCache>
                <c:formatCode>0.0000</c:formatCode>
                <c:ptCount val="21"/>
                <c:pt idx="0">
                  <c:v>4.2898333340437883E-4</c:v>
                </c:pt>
                <c:pt idx="1">
                  <c:v>4.1578384622270557E-3</c:v>
                </c:pt>
                <c:pt idx="2">
                  <c:v>1.9030106807885371E-2</c:v>
                </c:pt>
                <c:pt idx="3">
                  <c:v>5.4650563140593883E-2</c:v>
                </c:pt>
                <c:pt idx="4">
                  <c:v>0.11035209864927609</c:v>
                </c:pt>
                <c:pt idx="5">
                  <c:v>0.16637701027121624</c:v>
                </c:pt>
                <c:pt idx="6">
                  <c:v>0.19410651198308559</c:v>
                </c:pt>
                <c:pt idx="7">
                  <c:v>0.17917524183054051</c:v>
                </c:pt>
                <c:pt idx="8">
                  <c:v>0.13265859250915019</c:v>
                </c:pt>
                <c:pt idx="9">
                  <c:v>7.9368388680688143E-2</c:v>
                </c:pt>
                <c:pt idx="10">
                  <c:v>3.8463142206795017E-2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E-D147-85CC-455618BDFEA9}"/>
            </c:ext>
          </c:extLst>
        </c:ser>
        <c:ser>
          <c:idx val="2"/>
          <c:order val="1"/>
          <c:tx>
            <c:strRef>
              <c:f>Binomial!$K$2</c:f>
              <c:strCache>
                <c:ptCount val="1"/>
                <c:pt idx="0">
                  <c:v>Reject H0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Binomial!$F$3:$F$23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Binomial!$K$3:$K$23</c:f>
              <c:numCache>
                <c:formatCode>0.0000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1.5062489255807837E-2</c:v>
                </c:pt>
                <c:pt idx="12">
                  <c:v>4.7311664970165635E-3</c:v>
                </c:pt>
                <c:pt idx="13">
                  <c:v>1.1757928572467197E-3</c:v>
                </c:pt>
                <c:pt idx="14">
                  <c:v>2.2611401100898449E-4</c:v>
                </c:pt>
                <c:pt idx="15">
                  <c:v>3.2467652862828543E-5</c:v>
                </c:pt>
                <c:pt idx="16">
                  <c:v>3.2779841832663428E-6</c:v>
                </c:pt>
                <c:pt idx="17">
                  <c:v>2.07655106632257E-7</c:v>
                </c:pt>
                <c:pt idx="18">
                  <c:v>6.2119048992555498E-9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E-D147-85CC-455618BDF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436671583"/>
        <c:axId val="1"/>
      </c:barChart>
      <c:catAx>
        <c:axId val="436671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</a:t>
                </a:r>
              </a:p>
            </c:rich>
          </c:tx>
          <c:layout>
            <c:manualLayout>
              <c:xMode val="edge"/>
              <c:yMode val="edge"/>
              <c:x val="0.90123831777210417"/>
              <c:y val="0.90815560871315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P(</a:t>
                </a:r>
                <a:r>
                  <a:rPr lang="en-US" sz="12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= </a:t>
                </a:r>
                <a:r>
                  <a:rPr lang="en-US" sz="12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r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0647724185423184E-3"/>
              <c:y val="0.378103697012871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671583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6291475883440436E-2"/>
          <c:y val="0.91875664694716541"/>
          <c:w val="0.24194317255626957"/>
          <c:h val="6.7139908815369784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96" verticalDpi="96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Poisson Distribution Hypothesis Tester</a:t>
            </a:r>
          </a:p>
        </c:rich>
      </c:tx>
      <c:layout>
        <c:manualLayout>
          <c:xMode val="edge"/>
          <c:yMode val="edge"/>
          <c:x val="0.26531440922803157"/>
          <c:y val="1.7483106057756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0752383318234"/>
          <c:y val="9.4408772711884886E-2"/>
          <c:w val="0.834719949032807"/>
          <c:h val="0.7447803180604252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Poisson!$K$2</c:f>
              <c:strCache>
                <c:ptCount val="1"/>
                <c:pt idx="0">
                  <c:v>Accept H0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5A-104B-9817-6C79771FF155}"/>
              </c:ext>
            </c:extLst>
          </c:dPt>
          <c:cat>
            <c:numRef>
              <c:f>Poisson!$E$3:$E$23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Poisson!$K$3:$K$23</c:f>
              <c:numCache>
                <c:formatCode>0.0000</c:formatCode>
                <c:ptCount val="21"/>
                <c:pt idx="0">
                  <c:v>0</c:v>
                </c:pt>
                <c:pt idx="1">
                  <c:v>0.14936120510359183</c:v>
                </c:pt>
                <c:pt idx="2">
                  <c:v>0.22404180765538773</c:v>
                </c:pt>
                <c:pt idx="3">
                  <c:v>0.22404180765538773</c:v>
                </c:pt>
                <c:pt idx="4">
                  <c:v>0.16803135574154079</c:v>
                </c:pt>
                <c:pt idx="5">
                  <c:v>0.10081881344492447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A-104B-9817-6C79771FF155}"/>
            </c:ext>
          </c:extLst>
        </c:ser>
        <c:ser>
          <c:idx val="1"/>
          <c:order val="1"/>
          <c:tx>
            <c:strRef>
              <c:f>Poisson!$J$2</c:f>
              <c:strCache>
                <c:ptCount val="1"/>
                <c:pt idx="0">
                  <c:v>Reject H0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Poisson!$E$3:$E$23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Poisson!$J$3:$J$23</c:f>
              <c:numCache>
                <c:formatCode>0.0000</c:formatCode>
                <c:ptCount val="21"/>
                <c:pt idx="0">
                  <c:v>4.9787068367863944E-2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5.0409406722462226E-2</c:v>
                </c:pt>
                <c:pt idx="7">
                  <c:v>2.1604031452483814E-2</c:v>
                </c:pt>
                <c:pt idx="8">
                  <c:v>8.1015117946814305E-3</c:v>
                </c:pt>
                <c:pt idx="9">
                  <c:v>2.7005039315604767E-3</c:v>
                </c:pt>
                <c:pt idx="10">
                  <c:v>8.1015117946814309E-4</c:v>
                </c:pt>
                <c:pt idx="11">
                  <c:v>2.2095032167312995E-4</c:v>
                </c:pt>
                <c:pt idx="12">
                  <c:v>5.5237580418282494E-5</c:v>
                </c:pt>
                <c:pt idx="13">
                  <c:v>1.2747133942680576E-5</c:v>
                </c:pt>
                <c:pt idx="14">
                  <c:v>2.7315287020029804E-6</c:v>
                </c:pt>
                <c:pt idx="15">
                  <c:v>5.4630574040059611E-7</c:v>
                </c:pt>
                <c:pt idx="16">
                  <c:v>1.0243232632511178E-7</c:v>
                </c:pt>
                <c:pt idx="17">
                  <c:v>1.8076292880902075E-8</c:v>
                </c:pt>
                <c:pt idx="18">
                  <c:v>3.0127154801503459E-9</c:v>
                </c:pt>
                <c:pt idx="19">
                  <c:v>4.7569191791847569E-10</c:v>
                </c:pt>
                <c:pt idx="20">
                  <c:v>7.1353787687771353E-11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5A-104B-9817-6C79771FF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436651503"/>
        <c:axId val="1"/>
      </c:barChart>
      <c:catAx>
        <c:axId val="436651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</a:t>
                </a:r>
              </a:p>
            </c:rich>
          </c:tx>
          <c:layout>
            <c:manualLayout>
              <c:xMode val="edge"/>
              <c:yMode val="edge"/>
              <c:x val="0.90206899137530738"/>
              <c:y val="0.909121515003335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P(</a:t>
                </a:r>
                <a:r>
                  <a:rPr lang="en-US" sz="12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X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 = </a:t>
                </a:r>
                <a:r>
                  <a:rPr lang="en-US" sz="1200" b="1" i="1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r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 pitchFamily="2" charset="0"/>
                    <a:cs typeface="Arial" pitchFamily="2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8.1635202839394332E-3"/>
              <c:y val="0.377635090847539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651503"/>
        <c:crosses val="autoZero"/>
        <c:crossBetween val="between"/>
      </c:valAx>
      <c:spPr>
        <a:solidFill>
          <a:srgbClr val="99CC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673584127772745E-2"/>
          <c:y val="0.92310799984954117"/>
          <c:w val="0.24490560851818299"/>
          <c:h val="6.6435803019474549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27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96" verticalDpi="96" copies="0"/>
  </c:printSettings>
</c:chartSpace>
</file>

<file path=xl/ctrlProps/ctrlProp1.xml><?xml version="1.0" encoding="utf-8"?>
<formControlPr xmlns="http://schemas.microsoft.com/office/spreadsheetml/2009/9/main" objectType="Scroll" dx="12" fmlaLink="B5" horiz="1" max="20" min="1" page="10" val="18"/>
</file>

<file path=xl/ctrlProps/ctrlProp2.xml><?xml version="1.0" encoding="utf-8"?>
<formControlPr xmlns="http://schemas.microsoft.com/office/spreadsheetml/2009/9/main" objectType="Scroll" dx="12" fmlaLink="B26" horiz="1" max="100" page="10" val="35"/>
</file>

<file path=xl/ctrlProps/ctrlProp3.xml><?xml version="1.0" encoding="utf-8"?>
<formControlPr xmlns="http://schemas.microsoft.com/office/spreadsheetml/2009/9/main" objectType="Scroll" dx="12" fmlaLink="B27" horiz="1" max="100" page="10" val="5"/>
</file>

<file path=xl/ctrlProps/ctrlProp4.xml><?xml version="1.0" encoding="utf-8"?>
<formControlPr xmlns="http://schemas.microsoft.com/office/spreadsheetml/2009/9/main" objectType="Drop" dropLines="3" dropStyle="combo" dx="15" fmlaLink="C26" fmlaRange="A26:A28" sel="2" val="0"/>
</file>

<file path=xl/ctrlProps/ctrlProp5.xml><?xml version="1.0" encoding="utf-8"?>
<formControlPr xmlns="http://schemas.microsoft.com/office/spreadsheetml/2009/9/main" objectType="Scroll" dx="12" fmlaLink="B26" horiz="1" max="100" page="10" val="30"/>
</file>

<file path=xl/ctrlProps/ctrlProp6.xml><?xml version="1.0" encoding="utf-8"?>
<formControlPr xmlns="http://schemas.microsoft.com/office/spreadsheetml/2009/9/main" objectType="Scroll" dx="12" fmlaLink="B27" horiz="1" max="100" page="10" val="20"/>
</file>

<file path=xl/ctrlProps/ctrlProp7.xml><?xml version="1.0" encoding="utf-8"?>
<formControlPr xmlns="http://schemas.microsoft.com/office/spreadsheetml/2009/9/main" objectType="Drop" dropLines="3" dropStyle="combo" dx="15" fmlaLink="C26" fmlaRange="A26:A28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5</xdr:row>
          <xdr:rowOff>12700</xdr:rowOff>
        </xdr:from>
        <xdr:to>
          <xdr:col>1</xdr:col>
          <xdr:colOff>698500</xdr:colOff>
          <xdr:row>6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AC22591-61F1-D746-BC4F-7A664674D0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406400</xdr:colOff>
      <xdr:row>0</xdr:row>
      <xdr:rowOff>139700</xdr:rowOff>
    </xdr:from>
    <xdr:to>
      <xdr:col>3</xdr:col>
      <xdr:colOff>5118100</xdr:colOff>
      <xdr:row>18</xdr:row>
      <xdr:rowOff>25400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4F059F39-7CF9-7743-9A43-DDE2BDC0E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9</xdr:row>
          <xdr:rowOff>12700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D64BA0-3285-1542-A0B2-641ADF9190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12700</xdr:rowOff>
        </xdr:from>
        <xdr:to>
          <xdr:col>2</xdr:col>
          <xdr:colOff>12700</xdr:colOff>
          <xdr:row>18</xdr:row>
          <xdr:rowOff>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723C7B-6029-E646-A2FB-7BC54010B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355600</xdr:colOff>
          <xdr:row>13</xdr:row>
          <xdr:rowOff>0</xdr:rowOff>
        </xdr:from>
        <xdr:to>
          <xdr:col>1</xdr:col>
          <xdr:colOff>342900</xdr:colOff>
          <xdr:row>14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B1EE8B6B-0EF5-9A48-BF3C-6C665E2EF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139700</xdr:rowOff>
    </xdr:from>
    <xdr:to>
      <xdr:col>3</xdr:col>
      <xdr:colOff>0</xdr:colOff>
      <xdr:row>18</xdr:row>
      <xdr:rowOff>25400</xdr:rowOff>
    </xdr:to>
    <xdr:graphicFrame macro="">
      <xdr:nvGraphicFramePr>
        <xdr:cNvPr id="7170" name="Chart 2">
          <a:extLst>
            <a:ext uri="{FF2B5EF4-FFF2-40B4-BE49-F238E27FC236}">
              <a16:creationId xmlns:a16="http://schemas.microsoft.com/office/drawing/2014/main" id="{D8D2EFD8-D2C8-A343-A4AF-A3D7F61802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12700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ABE3CADD-F9A9-0949-A6CE-0D0582A1F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25400</xdr:rowOff>
        </xdr:from>
        <xdr:to>
          <xdr:col>2</xdr:col>
          <xdr:colOff>12700</xdr:colOff>
          <xdr:row>18</xdr:row>
          <xdr:rowOff>25400</xdr:rowOff>
        </xdr:to>
        <xdr:sp macro="" textlink="">
          <xdr:nvSpPr>
            <xdr:cNvPr id="7172" name="Scroll Bar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283A86F7-1C88-CC44-9DEB-D7AAED794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13</xdr:row>
          <xdr:rowOff>0</xdr:rowOff>
        </xdr:from>
        <xdr:to>
          <xdr:col>1</xdr:col>
          <xdr:colOff>381000</xdr:colOff>
          <xdr:row>14</xdr:row>
          <xdr:rowOff>38100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8ADF64AA-A164-D344-9FD8-419721CCA8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9"/>
  <sheetViews>
    <sheetView showGridLines="0" tabSelected="1" showOutlineSymbols="0" workbookViewId="0">
      <selection activeCell="A19" sqref="A19"/>
    </sheetView>
  </sheetViews>
  <sheetFormatPr baseColWidth="10" defaultRowHeight="13" x14ac:dyDescent="0.15"/>
  <cols>
    <col min="1" max="2" width="9.33203125" customWidth="1"/>
    <col min="3" max="3" width="88" customWidth="1"/>
    <col min="4" max="4" width="2.5" hidden="1" customWidth="1"/>
    <col min="5" max="5" width="5.6640625" customWidth="1"/>
    <col min="6" max="10" width="8.6640625" customWidth="1"/>
    <col min="11" max="256" width="8.83203125" customWidth="1"/>
  </cols>
  <sheetData>
    <row r="1" spans="1:12" ht="20" x14ac:dyDescent="0.2">
      <c r="A1" s="1" t="s">
        <v>2</v>
      </c>
      <c r="F1" s="16"/>
      <c r="G1" s="16" t="s">
        <v>5</v>
      </c>
      <c r="H1" s="16" t="s">
        <v>9</v>
      </c>
      <c r="I1" s="16" t="s">
        <v>17</v>
      </c>
      <c r="J1" s="25"/>
      <c r="K1" s="21"/>
      <c r="L1" s="21"/>
    </row>
    <row r="2" spans="1:12" ht="20" x14ac:dyDescent="0.2">
      <c r="A2" s="1" t="s">
        <v>18</v>
      </c>
      <c r="F2" s="17" t="s">
        <v>1</v>
      </c>
      <c r="G2" s="18" t="s">
        <v>6</v>
      </c>
      <c r="H2" s="18" t="s">
        <v>7</v>
      </c>
      <c r="I2" s="18" t="s">
        <v>8</v>
      </c>
      <c r="J2" s="25"/>
      <c r="K2" s="18" t="s">
        <v>19</v>
      </c>
      <c r="L2" s="18" t="s">
        <v>29</v>
      </c>
    </row>
    <row r="3" spans="1:12" x14ac:dyDescent="0.15">
      <c r="F3" s="19">
        <v>0</v>
      </c>
      <c r="G3" s="20">
        <f>(1-$B$9)^$B$5</f>
        <v>4.2898333340437883E-4</v>
      </c>
      <c r="H3" s="20">
        <f>G3</f>
        <v>4.2898333340437883E-4</v>
      </c>
      <c r="I3" s="20">
        <f>1</f>
        <v>1</v>
      </c>
      <c r="J3" s="26"/>
      <c r="K3" s="20">
        <f t="shared" ref="K3:K23" si="0">IF(OR(AND($C$26=1,H3&lt;$B$27/100),AND($C$26=2,I3&lt;$B$27/100),AND($C$26=3,OR(H3&lt;$B$27/200,I3&lt;$B$27/200))),G3,0)</f>
        <v>0</v>
      </c>
      <c r="L3" s="20">
        <f>IF(K3&gt;0,0,G3)</f>
        <v>4.2898333340437883E-4</v>
      </c>
    </row>
    <row r="4" spans="1:12" ht="18" x14ac:dyDescent="0.2">
      <c r="A4" s="3" t="s">
        <v>3</v>
      </c>
      <c r="F4" s="19">
        <f>F3+1</f>
        <v>1</v>
      </c>
      <c r="G4" s="20">
        <f t="shared" ref="G4:G23" si="1">G3*$B$9/(1-$B$9)*($B$5-F4+1)/F4</f>
        <v>4.1578384622270557E-3</v>
      </c>
      <c r="H4" s="20">
        <f t="shared" ref="H4:H23" si="2">H3+G4</f>
        <v>4.5868217956314345E-3</v>
      </c>
      <c r="I4" s="20">
        <f t="shared" ref="I4:I23" si="3">I3-G3</f>
        <v>0.99957101666659565</v>
      </c>
      <c r="J4" s="26"/>
      <c r="K4" s="20">
        <f t="shared" si="0"/>
        <v>0</v>
      </c>
      <c r="L4" s="20">
        <f t="shared" ref="L4:L23" si="4">IF(K4&gt;0,0,G4)</f>
        <v>4.1578384622270557E-3</v>
      </c>
    </row>
    <row r="5" spans="1:12" ht="18" x14ac:dyDescent="0.2">
      <c r="A5" s="8" t="s">
        <v>20</v>
      </c>
      <c r="B5" s="9">
        <v>18</v>
      </c>
      <c r="F5" s="19">
        <f t="shared" ref="F5:F18" si="5">F4+1</f>
        <v>2</v>
      </c>
      <c r="G5" s="20">
        <f t="shared" si="1"/>
        <v>1.9030106807885371E-2</v>
      </c>
      <c r="H5" s="20">
        <f t="shared" si="2"/>
        <v>2.3616928603516805E-2</v>
      </c>
      <c r="I5" s="20">
        <f t="shared" si="3"/>
        <v>0.99541317820436859</v>
      </c>
      <c r="J5" s="26"/>
      <c r="K5" s="20">
        <f t="shared" si="0"/>
        <v>0</v>
      </c>
      <c r="L5" s="20">
        <f t="shared" si="4"/>
        <v>1.9030106807885371E-2</v>
      </c>
    </row>
    <row r="6" spans="1:12" x14ac:dyDescent="0.15">
      <c r="F6" s="19">
        <f t="shared" si="5"/>
        <v>3</v>
      </c>
      <c r="G6" s="20">
        <f t="shared" si="1"/>
        <v>5.4650563140593883E-2</v>
      </c>
      <c r="H6" s="20">
        <f t="shared" si="2"/>
        <v>7.8267491744110684E-2</v>
      </c>
      <c r="I6" s="20">
        <f t="shared" si="3"/>
        <v>0.97638307139648317</v>
      </c>
      <c r="J6" s="26"/>
      <c r="K6" s="20">
        <f t="shared" si="0"/>
        <v>0</v>
      </c>
      <c r="L6" s="20">
        <f t="shared" si="4"/>
        <v>5.4650563140593883E-2</v>
      </c>
    </row>
    <row r="7" spans="1:12" x14ac:dyDescent="0.15">
      <c r="F7" s="19">
        <f t="shared" si="5"/>
        <v>4</v>
      </c>
      <c r="G7" s="20">
        <f t="shared" si="1"/>
        <v>0.11035209864927609</v>
      </c>
      <c r="H7" s="20">
        <f t="shared" si="2"/>
        <v>0.18861959039338677</v>
      </c>
      <c r="I7" s="20">
        <f t="shared" si="3"/>
        <v>0.92173250825588926</v>
      </c>
      <c r="J7" s="26"/>
      <c r="K7" s="20">
        <f t="shared" si="0"/>
        <v>0</v>
      </c>
      <c r="L7" s="20">
        <f t="shared" si="4"/>
        <v>0.11035209864927609</v>
      </c>
    </row>
    <row r="8" spans="1:12" ht="20" x14ac:dyDescent="0.25">
      <c r="A8" s="6" t="s">
        <v>10</v>
      </c>
      <c r="F8" s="19">
        <f t="shared" si="5"/>
        <v>5</v>
      </c>
      <c r="G8" s="20">
        <f t="shared" si="1"/>
        <v>0.16637701027121624</v>
      </c>
      <c r="H8" s="20">
        <f t="shared" si="2"/>
        <v>0.35499660066460303</v>
      </c>
      <c r="I8" s="20">
        <f t="shared" si="3"/>
        <v>0.81138040960661317</v>
      </c>
      <c r="J8" s="26"/>
      <c r="K8" s="20">
        <f t="shared" si="0"/>
        <v>0</v>
      </c>
      <c r="L8" s="20">
        <f t="shared" si="4"/>
        <v>0.16637701027121624</v>
      </c>
    </row>
    <row r="9" spans="1:12" ht="18" x14ac:dyDescent="0.2">
      <c r="A9" s="8" t="s">
        <v>21</v>
      </c>
      <c r="B9" s="10">
        <f>B26/100</f>
        <v>0.35</v>
      </c>
      <c r="F9" s="19">
        <f t="shared" si="5"/>
        <v>6</v>
      </c>
      <c r="G9" s="20">
        <f t="shared" si="1"/>
        <v>0.19410651198308559</v>
      </c>
      <c r="H9" s="20">
        <f t="shared" si="2"/>
        <v>0.54910311264768863</v>
      </c>
      <c r="I9" s="20">
        <f t="shared" si="3"/>
        <v>0.64500339933539697</v>
      </c>
      <c r="J9" s="26"/>
      <c r="K9" s="20">
        <f t="shared" si="0"/>
        <v>0</v>
      </c>
      <c r="L9" s="20">
        <f t="shared" si="4"/>
        <v>0.19410651198308559</v>
      </c>
    </row>
    <row r="10" spans="1:12" x14ac:dyDescent="0.15">
      <c r="F10" s="19">
        <f t="shared" si="5"/>
        <v>7</v>
      </c>
      <c r="G10" s="20">
        <f t="shared" si="1"/>
        <v>0.17917524183054051</v>
      </c>
      <c r="H10" s="20">
        <f t="shared" si="2"/>
        <v>0.7282783544782292</v>
      </c>
      <c r="I10" s="20">
        <f t="shared" si="3"/>
        <v>0.45089688735231137</v>
      </c>
      <c r="J10" s="26"/>
      <c r="K10" s="20">
        <f t="shared" si="0"/>
        <v>0</v>
      </c>
      <c r="L10" s="20">
        <f t="shared" si="4"/>
        <v>0.17917524183054051</v>
      </c>
    </row>
    <row r="11" spans="1:12" x14ac:dyDescent="0.15">
      <c r="F11" s="19">
        <f t="shared" si="5"/>
        <v>8</v>
      </c>
      <c r="G11" s="20">
        <f t="shared" si="1"/>
        <v>0.13265859250915019</v>
      </c>
      <c r="H11" s="20">
        <f t="shared" si="2"/>
        <v>0.86093694698737933</v>
      </c>
      <c r="I11" s="20">
        <f t="shared" si="3"/>
        <v>0.27172164552177086</v>
      </c>
      <c r="J11" s="26"/>
      <c r="K11" s="20">
        <f t="shared" si="0"/>
        <v>0</v>
      </c>
      <c r="L11" s="20">
        <f t="shared" si="4"/>
        <v>0.13265859250915019</v>
      </c>
    </row>
    <row r="12" spans="1:12" ht="20" x14ac:dyDescent="0.25">
      <c r="A12" s="3" t="s">
        <v>11</v>
      </c>
      <c r="F12" s="19">
        <f t="shared" si="5"/>
        <v>9</v>
      </c>
      <c r="G12" s="20">
        <f t="shared" si="1"/>
        <v>7.9368388680688143E-2</v>
      </c>
      <c r="H12" s="20">
        <f t="shared" si="2"/>
        <v>0.94030533566806751</v>
      </c>
      <c r="I12" s="20">
        <f t="shared" si="3"/>
        <v>0.13906305301262067</v>
      </c>
      <c r="J12" s="26"/>
      <c r="K12" s="20">
        <f t="shared" si="0"/>
        <v>0</v>
      </c>
      <c r="L12" s="20">
        <f t="shared" si="4"/>
        <v>7.9368388680688143E-2</v>
      </c>
    </row>
    <row r="13" spans="1:12" ht="18" x14ac:dyDescent="0.2">
      <c r="A13" s="8" t="str">
        <f>IF(C26=1,A26,IF(C26=2,A27,A28))</f>
        <v>p &gt;</v>
      </c>
      <c r="B13" s="10">
        <f>B9</f>
        <v>0.35</v>
      </c>
      <c r="F13" s="19">
        <f t="shared" si="5"/>
        <v>10</v>
      </c>
      <c r="G13" s="20">
        <f t="shared" si="1"/>
        <v>3.8463142206795017E-2</v>
      </c>
      <c r="H13" s="20">
        <f t="shared" si="2"/>
        <v>0.97876847787486254</v>
      </c>
      <c r="I13" s="20">
        <f t="shared" si="3"/>
        <v>5.9694664331932532E-2</v>
      </c>
      <c r="J13" s="26"/>
      <c r="K13" s="20">
        <f t="shared" si="0"/>
        <v>0</v>
      </c>
      <c r="L13" s="20">
        <f t="shared" si="4"/>
        <v>3.8463142206795017E-2</v>
      </c>
    </row>
    <row r="14" spans="1:12" x14ac:dyDescent="0.15">
      <c r="F14" s="19">
        <f t="shared" si="5"/>
        <v>11</v>
      </c>
      <c r="G14" s="20">
        <f t="shared" si="1"/>
        <v>1.5062489255807837E-2</v>
      </c>
      <c r="H14" s="20">
        <f t="shared" si="2"/>
        <v>0.99383096713067043</v>
      </c>
      <c r="I14" s="20">
        <f t="shared" si="3"/>
        <v>2.1231522125137514E-2</v>
      </c>
      <c r="J14" s="26"/>
      <c r="K14" s="20">
        <f t="shared" si="0"/>
        <v>1.5062489255807837E-2</v>
      </c>
      <c r="L14" s="20">
        <f t="shared" si="4"/>
        <v>0</v>
      </c>
    </row>
    <row r="15" spans="1:12" x14ac:dyDescent="0.15">
      <c r="F15" s="19">
        <f t="shared" si="5"/>
        <v>12</v>
      </c>
      <c r="G15" s="20">
        <f t="shared" si="1"/>
        <v>4.7311664970165635E-3</v>
      </c>
      <c r="H15" s="20">
        <f t="shared" si="2"/>
        <v>0.99856213362768698</v>
      </c>
      <c r="I15" s="20">
        <f t="shared" si="3"/>
        <v>6.1690328693296773E-3</v>
      </c>
      <c r="J15" s="26"/>
      <c r="K15" s="20">
        <f t="shared" si="0"/>
        <v>4.7311664970165635E-3</v>
      </c>
      <c r="L15" s="20">
        <f t="shared" si="4"/>
        <v>0</v>
      </c>
    </row>
    <row r="16" spans="1:12" ht="18" x14ac:dyDescent="0.2">
      <c r="A16" s="6" t="s">
        <v>12</v>
      </c>
      <c r="F16" s="19">
        <f t="shared" si="5"/>
        <v>13</v>
      </c>
      <c r="G16" s="20">
        <f t="shared" si="1"/>
        <v>1.1757928572467197E-3</v>
      </c>
      <c r="H16" s="20">
        <f t="shared" si="2"/>
        <v>0.99973792648493365</v>
      </c>
      <c r="I16" s="20">
        <f t="shared" si="3"/>
        <v>1.4378663723131138E-3</v>
      </c>
      <c r="J16" s="26"/>
      <c r="K16" s="20">
        <f t="shared" si="0"/>
        <v>1.1757928572467197E-3</v>
      </c>
      <c r="L16" s="20">
        <f t="shared" si="4"/>
        <v>0</v>
      </c>
    </row>
    <row r="17" spans="1:12" ht="18" x14ac:dyDescent="0.2">
      <c r="A17" s="7" t="s">
        <v>16</v>
      </c>
      <c r="B17" s="11">
        <f>B27/100</f>
        <v>0.05</v>
      </c>
      <c r="F17" s="19">
        <f t="shared" si="5"/>
        <v>14</v>
      </c>
      <c r="G17" s="20">
        <f t="shared" si="1"/>
        <v>2.2611401100898449E-4</v>
      </c>
      <c r="H17" s="20">
        <f t="shared" si="2"/>
        <v>0.99996404049594267</v>
      </c>
      <c r="I17" s="20">
        <f t="shared" si="3"/>
        <v>2.6207351506639409E-4</v>
      </c>
      <c r="J17" s="26"/>
      <c r="K17" s="20">
        <f t="shared" si="0"/>
        <v>2.2611401100898449E-4</v>
      </c>
      <c r="L17" s="20">
        <f t="shared" si="4"/>
        <v>0</v>
      </c>
    </row>
    <row r="18" spans="1:12" x14ac:dyDescent="0.15">
      <c r="F18" s="19">
        <f t="shared" si="5"/>
        <v>15</v>
      </c>
      <c r="G18" s="20">
        <f t="shared" si="1"/>
        <v>3.2467652862828543E-5</v>
      </c>
      <c r="H18" s="20">
        <f t="shared" si="2"/>
        <v>0.99999650814880547</v>
      </c>
      <c r="I18" s="20">
        <f t="shared" si="3"/>
        <v>3.5959504057409594E-5</v>
      </c>
      <c r="J18" s="26"/>
      <c r="K18" s="20">
        <f t="shared" si="0"/>
        <v>3.2467652862828543E-5</v>
      </c>
      <c r="L18" s="20">
        <f t="shared" si="4"/>
        <v>0</v>
      </c>
    </row>
    <row r="19" spans="1:12" x14ac:dyDescent="0.15">
      <c r="F19" s="19">
        <f>F18+1</f>
        <v>16</v>
      </c>
      <c r="G19" s="20">
        <f t="shared" si="1"/>
        <v>3.2779841832663428E-6</v>
      </c>
      <c r="H19" s="20">
        <f t="shared" si="2"/>
        <v>0.99999978613298879</v>
      </c>
      <c r="I19" s="20">
        <f t="shared" si="3"/>
        <v>3.4918511945810512E-6</v>
      </c>
      <c r="J19" s="26"/>
      <c r="K19" s="20">
        <f t="shared" si="0"/>
        <v>3.2779841832663428E-6</v>
      </c>
      <c r="L19" s="20">
        <f t="shared" si="4"/>
        <v>0</v>
      </c>
    </row>
    <row r="20" spans="1:12" x14ac:dyDescent="0.15">
      <c r="F20" s="19">
        <f>F19+1</f>
        <v>17</v>
      </c>
      <c r="G20" s="20">
        <f t="shared" si="1"/>
        <v>2.07655106632257E-7</v>
      </c>
      <c r="H20" s="20">
        <f t="shared" si="2"/>
        <v>0.99999999378809545</v>
      </c>
      <c r="I20" s="20">
        <f t="shared" si="3"/>
        <v>2.1386701131470837E-7</v>
      </c>
      <c r="J20" s="26"/>
      <c r="K20" s="20">
        <f t="shared" si="0"/>
        <v>2.07655106632257E-7</v>
      </c>
      <c r="L20" s="20">
        <f t="shared" si="4"/>
        <v>0</v>
      </c>
    </row>
    <row r="21" spans="1:12" x14ac:dyDescent="0.15">
      <c r="F21" s="19">
        <f>F20+1</f>
        <v>18</v>
      </c>
      <c r="G21" s="20">
        <f t="shared" si="1"/>
        <v>6.2119048992555498E-9</v>
      </c>
      <c r="H21" s="20">
        <f t="shared" si="2"/>
        <v>1.0000000000000004</v>
      </c>
      <c r="I21" s="20">
        <f t="shared" si="3"/>
        <v>6.2119046824513739E-9</v>
      </c>
      <c r="J21" s="26"/>
      <c r="K21" s="20">
        <f t="shared" si="0"/>
        <v>6.2119048992555498E-9</v>
      </c>
      <c r="L21" s="20">
        <f t="shared" si="4"/>
        <v>0</v>
      </c>
    </row>
    <row r="22" spans="1:12" x14ac:dyDescent="0.15">
      <c r="F22" s="19">
        <f>F21+1</f>
        <v>19</v>
      </c>
      <c r="G22" s="20">
        <f t="shared" si="1"/>
        <v>0</v>
      </c>
      <c r="H22" s="20">
        <f t="shared" si="2"/>
        <v>1.0000000000000004</v>
      </c>
      <c r="I22" s="20">
        <f t="shared" si="3"/>
        <v>-2.1680417586213024E-16</v>
      </c>
      <c r="J22" s="26"/>
      <c r="K22" s="20">
        <f t="shared" si="0"/>
        <v>0</v>
      </c>
      <c r="L22" s="20">
        <f t="shared" si="4"/>
        <v>0</v>
      </c>
    </row>
    <row r="23" spans="1:12" x14ac:dyDescent="0.15">
      <c r="F23" s="19">
        <f>F22+1</f>
        <v>20</v>
      </c>
      <c r="G23" s="20">
        <f t="shared" si="1"/>
        <v>0</v>
      </c>
      <c r="H23" s="20">
        <f t="shared" si="2"/>
        <v>1.0000000000000004</v>
      </c>
      <c r="I23" s="20">
        <f t="shared" si="3"/>
        <v>-2.1680417586213024E-16</v>
      </c>
      <c r="J23" s="26"/>
      <c r="K23" s="20">
        <f t="shared" si="0"/>
        <v>0</v>
      </c>
      <c r="L23" s="20">
        <f t="shared" si="4"/>
        <v>0</v>
      </c>
    </row>
    <row r="24" spans="1:12" x14ac:dyDescent="0.15">
      <c r="G24" s="4"/>
      <c r="H24" s="4"/>
      <c r="I24" s="4"/>
      <c r="J24" s="4"/>
    </row>
    <row r="26" spans="1:12" ht="20" x14ac:dyDescent="0.2">
      <c r="A26" s="5" t="s">
        <v>13</v>
      </c>
      <c r="B26">
        <v>35</v>
      </c>
      <c r="C26">
        <v>2</v>
      </c>
    </row>
    <row r="27" spans="1:12" ht="20" x14ac:dyDescent="0.2">
      <c r="A27" s="5" t="s">
        <v>14</v>
      </c>
      <c r="B27">
        <v>5</v>
      </c>
    </row>
    <row r="28" spans="1:12" ht="20" x14ac:dyDescent="0.2">
      <c r="A28" s="5" t="s">
        <v>15</v>
      </c>
    </row>
    <row r="29" spans="1:12" x14ac:dyDescent="0.15">
      <c r="C29">
        <v>1</v>
      </c>
    </row>
  </sheetData>
  <pageMargins left="0.74803149606299213" right="0.74803149606299213" top="1.1200000000000001" bottom="1.1399999999999999" header="0.51181102362204722" footer="0.51181102362204722"/>
  <pageSetup paperSize="9" scale="120" orientation="landscape" horizontalDpi="96" verticalDpi="96"/>
  <headerFooter alignWithMargins="0">
    <oddHeader>&amp;CSpreadsheets in A Level Mathematics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0</xdr:col>
                    <xdr:colOff>25400</xdr:colOff>
                    <xdr:row>5</xdr:row>
                    <xdr:rowOff>12700</xdr:rowOff>
                  </from>
                  <to>
                    <xdr:col>1</xdr:col>
                    <xdr:colOff>698500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" name="Scroll Bar 4">
              <controlPr defaultSize="0" autoPict="0">
                <anchor moveWithCells="1">
                  <from>
                    <xdr:col>0</xdr:col>
                    <xdr:colOff>25400</xdr:colOff>
                    <xdr:row>9</xdr:row>
                    <xdr:rowOff>12700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croll Bar 5">
              <controlPr defaultSize="0" autoPict="0">
                <anchor moveWithCells="1">
                  <from>
                    <xdr:col>0</xdr:col>
                    <xdr:colOff>38100</xdr:colOff>
                    <xdr:row>17</xdr:row>
                    <xdr:rowOff>12700</xdr:rowOff>
                  </from>
                  <to>
                    <xdr:col>2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Drop Down 15">
              <controlPr defaultSize="0" autoLine="0" autoPict="0" macro="[0]!DropDown15_Change">
                <anchor moveWithCells="1">
                  <from>
                    <xdr:col>0</xdr:col>
                    <xdr:colOff>355600</xdr:colOff>
                    <xdr:row>13</xdr:row>
                    <xdr:rowOff>0</xdr:rowOff>
                  </from>
                  <to>
                    <xdr:col>1</xdr:col>
                    <xdr:colOff>342900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A19" sqref="A19"/>
    </sheetView>
  </sheetViews>
  <sheetFormatPr baseColWidth="10" defaultRowHeight="13" x14ac:dyDescent="0.15"/>
  <cols>
    <col min="1" max="2" width="9.33203125" customWidth="1"/>
    <col min="3" max="3" width="87" customWidth="1"/>
    <col min="4" max="4" width="4" customWidth="1"/>
    <col min="5" max="256" width="8.83203125" customWidth="1"/>
  </cols>
  <sheetData>
    <row r="1" spans="1:11" ht="20" customHeight="1" x14ac:dyDescent="0.2">
      <c r="A1" s="1" t="s">
        <v>27</v>
      </c>
      <c r="E1" s="22"/>
      <c r="F1" s="22" t="s">
        <v>4</v>
      </c>
      <c r="G1" s="22" t="s">
        <v>26</v>
      </c>
      <c r="H1" s="22" t="s">
        <v>17</v>
      </c>
      <c r="I1" s="25"/>
      <c r="J1" s="22"/>
      <c r="K1" s="22"/>
    </row>
    <row r="2" spans="1:11" ht="20" customHeight="1" x14ac:dyDescent="0.2">
      <c r="A2" s="1" t="s">
        <v>18</v>
      </c>
      <c r="E2" s="23" t="s">
        <v>1</v>
      </c>
      <c r="F2" s="24" t="s">
        <v>6</v>
      </c>
      <c r="G2" s="24" t="s">
        <v>7</v>
      </c>
      <c r="H2" s="24" t="s">
        <v>8</v>
      </c>
      <c r="I2" s="25"/>
      <c r="J2" s="24" t="s">
        <v>19</v>
      </c>
      <c r="K2" s="24" t="s">
        <v>29</v>
      </c>
    </row>
    <row r="3" spans="1:11" ht="20" customHeight="1" x14ac:dyDescent="0.2">
      <c r="A3" s="1" t="s">
        <v>28</v>
      </c>
      <c r="E3" s="19">
        <v>0</v>
      </c>
      <c r="F3" s="19">
        <f>EXP(-$B$9)</f>
        <v>4.9787068367863944E-2</v>
      </c>
      <c r="G3" s="20">
        <f>F3</f>
        <v>4.9787068367863944E-2</v>
      </c>
      <c r="H3" s="20">
        <f>1</f>
        <v>1</v>
      </c>
      <c r="I3" s="26"/>
      <c r="J3" s="20">
        <f>IF(OR(AND($C$26=1,G3&lt;$B$27/100),AND($C$26=2,H3&lt;$B$27/100),AND($C$26=3,OR(G3&lt;$B$27/200,H3&lt;$B$27/200))),F3,0)</f>
        <v>4.9787068367863944E-2</v>
      </c>
      <c r="K3" s="20">
        <f>IF(J3&gt;0,0,F3)</f>
        <v>0</v>
      </c>
    </row>
    <row r="4" spans="1:11" ht="12" customHeight="1" x14ac:dyDescent="0.2">
      <c r="A4" s="3"/>
      <c r="E4" s="19">
        <f>E3+1</f>
        <v>1</v>
      </c>
      <c r="F4" s="19">
        <f>F3*$B$9/E4</f>
        <v>0.14936120510359183</v>
      </c>
      <c r="G4" s="20">
        <f t="shared" ref="G4:G23" si="0">G3+F4</f>
        <v>0.19914827347145578</v>
      </c>
      <c r="H4" s="20">
        <f t="shared" ref="H4:H23" si="1">H3-F3</f>
        <v>0.95021293163213605</v>
      </c>
      <c r="I4" s="26"/>
      <c r="J4" s="20">
        <f t="shared" ref="J4:J23" si="2">IF(OR(AND($C$26=1,G4&lt;$B$27/100),AND($C$26=2,H4&lt;$B$27/100),AND($C$26=3,OR(G4&lt;$B$27/200,H4&lt;$B$27/200))),F4,0)</f>
        <v>0</v>
      </c>
      <c r="K4" s="20">
        <f t="shared" ref="K4:K23" si="3">IF(J4&gt;0,0,F4)</f>
        <v>0.14936120510359183</v>
      </c>
    </row>
    <row r="5" spans="1:11" ht="15" customHeight="1" x14ac:dyDescent="0.2">
      <c r="A5" s="12"/>
      <c r="B5" s="7"/>
      <c r="E5" s="19">
        <f t="shared" ref="E5:E23" si="4">E4+1</f>
        <v>2</v>
      </c>
      <c r="F5" s="19">
        <f t="shared" ref="F5:F23" si="5">F4*$B$9/E5</f>
        <v>0.22404180765538773</v>
      </c>
      <c r="G5" s="20">
        <f t="shared" si="0"/>
        <v>0.42319008112684353</v>
      </c>
      <c r="H5" s="20">
        <f t="shared" si="1"/>
        <v>0.80085172652854419</v>
      </c>
      <c r="I5" s="26"/>
      <c r="J5" s="20">
        <f t="shared" si="2"/>
        <v>0</v>
      </c>
      <c r="K5" s="20">
        <f t="shared" si="3"/>
        <v>0.22404180765538773</v>
      </c>
    </row>
    <row r="6" spans="1:11" ht="18" x14ac:dyDescent="0.2">
      <c r="A6" s="3" t="s">
        <v>0</v>
      </c>
      <c r="E6" s="19">
        <f t="shared" si="4"/>
        <v>3</v>
      </c>
      <c r="F6" s="19">
        <f t="shared" si="5"/>
        <v>0.22404180765538773</v>
      </c>
      <c r="G6" s="20">
        <f t="shared" si="0"/>
        <v>0.64723188878223126</v>
      </c>
      <c r="H6" s="20">
        <f t="shared" si="1"/>
        <v>0.57680991887315647</v>
      </c>
      <c r="I6" s="26"/>
      <c r="J6" s="20">
        <f t="shared" si="2"/>
        <v>0</v>
      </c>
      <c r="K6" s="20">
        <f t="shared" si="3"/>
        <v>0.22404180765538773</v>
      </c>
    </row>
    <row r="7" spans="1:11" x14ac:dyDescent="0.15">
      <c r="E7" s="19">
        <f t="shared" si="4"/>
        <v>4</v>
      </c>
      <c r="F7" s="19">
        <f t="shared" si="5"/>
        <v>0.16803135574154079</v>
      </c>
      <c r="G7" s="20">
        <f t="shared" si="0"/>
        <v>0.81526324452377208</v>
      </c>
      <c r="H7" s="20">
        <f t="shared" si="1"/>
        <v>0.35276811121776874</v>
      </c>
      <c r="I7" s="26"/>
      <c r="J7" s="20">
        <f t="shared" si="2"/>
        <v>0</v>
      </c>
      <c r="K7" s="20">
        <f t="shared" si="3"/>
        <v>0.16803135574154079</v>
      </c>
    </row>
    <row r="8" spans="1:11" ht="20" x14ac:dyDescent="0.25">
      <c r="A8" s="6" t="s">
        <v>10</v>
      </c>
      <c r="E8" s="19">
        <f t="shared" si="4"/>
        <v>5</v>
      </c>
      <c r="F8" s="19">
        <f t="shared" si="5"/>
        <v>0.10081881344492447</v>
      </c>
      <c r="G8" s="20">
        <f t="shared" si="0"/>
        <v>0.91608205796869657</v>
      </c>
      <c r="H8" s="20">
        <f t="shared" si="1"/>
        <v>0.18473675547622795</v>
      </c>
      <c r="I8" s="26"/>
      <c r="J8" s="20">
        <f t="shared" si="2"/>
        <v>0</v>
      </c>
      <c r="K8" s="20">
        <f t="shared" si="3"/>
        <v>0.10081881344492447</v>
      </c>
    </row>
    <row r="9" spans="1:11" ht="18" x14ac:dyDescent="0.2">
      <c r="A9" s="13" t="s">
        <v>25</v>
      </c>
      <c r="B9" s="15">
        <f>B26/10</f>
        <v>3</v>
      </c>
      <c r="E9" s="19">
        <f t="shared" si="4"/>
        <v>6</v>
      </c>
      <c r="F9" s="19">
        <f t="shared" si="5"/>
        <v>5.0409406722462226E-2</v>
      </c>
      <c r="G9" s="20">
        <f t="shared" si="0"/>
        <v>0.96649146469115876</v>
      </c>
      <c r="H9" s="20">
        <f t="shared" si="1"/>
        <v>8.3917942031303483E-2</v>
      </c>
      <c r="I9" s="26"/>
      <c r="J9" s="20">
        <f t="shared" si="2"/>
        <v>5.0409406722462226E-2</v>
      </c>
      <c r="K9" s="20">
        <f t="shared" si="3"/>
        <v>0</v>
      </c>
    </row>
    <row r="10" spans="1:11" x14ac:dyDescent="0.15">
      <c r="E10" s="19">
        <f t="shared" si="4"/>
        <v>7</v>
      </c>
      <c r="F10" s="19">
        <f t="shared" si="5"/>
        <v>2.1604031452483814E-2</v>
      </c>
      <c r="G10" s="20">
        <f t="shared" si="0"/>
        <v>0.98809549614364256</v>
      </c>
      <c r="H10" s="20">
        <f t="shared" si="1"/>
        <v>3.3508535308841257E-2</v>
      </c>
      <c r="I10" s="26"/>
      <c r="J10" s="20">
        <f t="shared" si="2"/>
        <v>2.1604031452483814E-2</v>
      </c>
      <c r="K10" s="20">
        <f t="shared" si="3"/>
        <v>0</v>
      </c>
    </row>
    <row r="11" spans="1:11" x14ac:dyDescent="0.15">
      <c r="E11" s="19">
        <f t="shared" si="4"/>
        <v>8</v>
      </c>
      <c r="F11" s="19">
        <f t="shared" si="5"/>
        <v>8.1015117946814305E-3</v>
      </c>
      <c r="G11" s="20">
        <f t="shared" si="0"/>
        <v>0.996197007938324</v>
      </c>
      <c r="H11" s="20">
        <f t="shared" si="1"/>
        <v>1.1904503856357444E-2</v>
      </c>
      <c r="I11" s="26"/>
      <c r="J11" s="20">
        <f t="shared" si="2"/>
        <v>8.1015117946814305E-3</v>
      </c>
      <c r="K11" s="20">
        <f t="shared" si="3"/>
        <v>0</v>
      </c>
    </row>
    <row r="12" spans="1:11" ht="20" x14ac:dyDescent="0.25">
      <c r="A12" s="3" t="s">
        <v>11</v>
      </c>
      <c r="E12" s="19">
        <f t="shared" si="4"/>
        <v>9</v>
      </c>
      <c r="F12" s="19">
        <f t="shared" si="5"/>
        <v>2.7005039315604767E-3</v>
      </c>
      <c r="G12" s="20">
        <f t="shared" si="0"/>
        <v>0.99889751186988451</v>
      </c>
      <c r="H12" s="20">
        <f t="shared" si="1"/>
        <v>3.8029920616760131E-3</v>
      </c>
      <c r="I12" s="26"/>
      <c r="J12" s="20">
        <f t="shared" si="2"/>
        <v>2.7005039315604767E-3</v>
      </c>
      <c r="K12" s="20">
        <f t="shared" si="3"/>
        <v>0</v>
      </c>
    </row>
    <row r="13" spans="1:11" ht="18" x14ac:dyDescent="0.2">
      <c r="A13" s="14" t="str">
        <f>IF(C26=1,A26,IF(C26=2,A27,A28))</f>
        <v xml:space="preserve">l &lt;&gt; </v>
      </c>
      <c r="B13" s="15">
        <f>B9</f>
        <v>3</v>
      </c>
      <c r="E13" s="19">
        <f t="shared" si="4"/>
        <v>10</v>
      </c>
      <c r="F13" s="19">
        <f t="shared" si="5"/>
        <v>8.1015117946814309E-4</v>
      </c>
      <c r="G13" s="20">
        <f t="shared" si="0"/>
        <v>0.99970766304935266</v>
      </c>
      <c r="H13" s="20">
        <f t="shared" si="1"/>
        <v>1.1024881301155364E-3</v>
      </c>
      <c r="I13" s="26"/>
      <c r="J13" s="20">
        <f t="shared" si="2"/>
        <v>8.1015117946814309E-4</v>
      </c>
      <c r="K13" s="20">
        <f t="shared" si="3"/>
        <v>0</v>
      </c>
    </row>
    <row r="14" spans="1:11" x14ac:dyDescent="0.15">
      <c r="E14" s="19">
        <f t="shared" si="4"/>
        <v>11</v>
      </c>
      <c r="F14" s="19">
        <f t="shared" si="5"/>
        <v>2.2095032167312995E-4</v>
      </c>
      <c r="G14" s="20">
        <f t="shared" si="0"/>
        <v>0.99992861337102579</v>
      </c>
      <c r="H14" s="20">
        <f t="shared" si="1"/>
        <v>2.923369506473933E-4</v>
      </c>
      <c r="I14" s="26"/>
      <c r="J14" s="20">
        <f t="shared" si="2"/>
        <v>2.2095032167312995E-4</v>
      </c>
      <c r="K14" s="20">
        <f t="shared" si="3"/>
        <v>0</v>
      </c>
    </row>
    <row r="15" spans="1:11" x14ac:dyDescent="0.15">
      <c r="E15" s="19">
        <f t="shared" si="4"/>
        <v>12</v>
      </c>
      <c r="F15" s="19">
        <f t="shared" si="5"/>
        <v>5.5237580418282494E-5</v>
      </c>
      <c r="G15" s="20">
        <f t="shared" si="0"/>
        <v>0.99998385095144404</v>
      </c>
      <c r="H15" s="20">
        <f t="shared" si="1"/>
        <v>7.1386628974263349E-5</v>
      </c>
      <c r="I15" s="26"/>
      <c r="J15" s="20">
        <f t="shared" si="2"/>
        <v>5.5237580418282494E-5</v>
      </c>
      <c r="K15" s="20">
        <f t="shared" si="3"/>
        <v>0</v>
      </c>
    </row>
    <row r="16" spans="1:11" ht="18" x14ac:dyDescent="0.2">
      <c r="A16" s="6" t="s">
        <v>12</v>
      </c>
      <c r="E16" s="19">
        <f t="shared" si="4"/>
        <v>13</v>
      </c>
      <c r="F16" s="19">
        <f t="shared" si="5"/>
        <v>1.2747133942680576E-5</v>
      </c>
      <c r="G16" s="20">
        <f t="shared" si="0"/>
        <v>0.99999659808538677</v>
      </c>
      <c r="H16" s="20">
        <f t="shared" si="1"/>
        <v>1.6149048555980855E-5</v>
      </c>
      <c r="I16" s="26"/>
      <c r="J16" s="20">
        <f t="shared" si="2"/>
        <v>1.2747133942680576E-5</v>
      </c>
      <c r="K16" s="20">
        <f t="shared" si="3"/>
        <v>0</v>
      </c>
    </row>
    <row r="17" spans="1:11" ht="18" x14ac:dyDescent="0.2">
      <c r="A17" s="7" t="s">
        <v>16</v>
      </c>
      <c r="B17" s="11">
        <f>B27/100</f>
        <v>0.2</v>
      </c>
      <c r="E17" s="19">
        <f t="shared" si="4"/>
        <v>14</v>
      </c>
      <c r="F17" s="19">
        <f t="shared" si="5"/>
        <v>2.7315287020029804E-6</v>
      </c>
      <c r="G17" s="20">
        <f t="shared" si="0"/>
        <v>0.99999932961408877</v>
      </c>
      <c r="H17" s="20">
        <f t="shared" si="1"/>
        <v>3.4019146133002791E-6</v>
      </c>
      <c r="I17" s="26"/>
      <c r="J17" s="20">
        <f t="shared" si="2"/>
        <v>2.7315287020029804E-6</v>
      </c>
      <c r="K17" s="20">
        <f t="shared" si="3"/>
        <v>0</v>
      </c>
    </row>
    <row r="18" spans="1:11" x14ac:dyDescent="0.15">
      <c r="E18" s="19">
        <f t="shared" si="4"/>
        <v>15</v>
      </c>
      <c r="F18" s="19">
        <f t="shared" si="5"/>
        <v>5.4630574040059611E-7</v>
      </c>
      <c r="G18" s="20">
        <f t="shared" si="0"/>
        <v>0.9999998759198292</v>
      </c>
      <c r="H18" s="20">
        <f t="shared" si="1"/>
        <v>6.7038591129729861E-7</v>
      </c>
      <c r="I18" s="26"/>
      <c r="J18" s="20">
        <f t="shared" si="2"/>
        <v>5.4630574040059611E-7</v>
      </c>
      <c r="K18" s="20">
        <f t="shared" si="3"/>
        <v>0</v>
      </c>
    </row>
    <row r="19" spans="1:11" x14ac:dyDescent="0.15">
      <c r="E19" s="19">
        <f t="shared" si="4"/>
        <v>16</v>
      </c>
      <c r="F19" s="19">
        <f t="shared" si="5"/>
        <v>1.0243232632511178E-7</v>
      </c>
      <c r="G19" s="20">
        <f t="shared" si="0"/>
        <v>0.99999997835215548</v>
      </c>
      <c r="H19" s="20">
        <f t="shared" si="1"/>
        <v>1.240801708967025E-7</v>
      </c>
      <c r="I19" s="26"/>
      <c r="J19" s="20">
        <f t="shared" si="2"/>
        <v>1.0243232632511178E-7</v>
      </c>
      <c r="K19" s="20">
        <f t="shared" si="3"/>
        <v>0</v>
      </c>
    </row>
    <row r="20" spans="1:11" x14ac:dyDescent="0.15">
      <c r="E20" s="19">
        <f t="shared" si="4"/>
        <v>17</v>
      </c>
      <c r="F20" s="19">
        <f t="shared" si="5"/>
        <v>1.8076292880902075E-8</v>
      </c>
      <c r="G20" s="20">
        <f t="shared" si="0"/>
        <v>0.99999999642844839</v>
      </c>
      <c r="H20" s="20">
        <f t="shared" si="1"/>
        <v>2.1647844571590723E-8</v>
      </c>
      <c r="I20" s="26"/>
      <c r="J20" s="20">
        <f t="shared" si="2"/>
        <v>1.8076292880902075E-8</v>
      </c>
      <c r="K20" s="20">
        <f t="shared" si="3"/>
        <v>0</v>
      </c>
    </row>
    <row r="21" spans="1:11" x14ac:dyDescent="0.15">
      <c r="E21" s="19">
        <f t="shared" si="4"/>
        <v>18</v>
      </c>
      <c r="F21" s="19">
        <f t="shared" si="5"/>
        <v>3.0127154801503459E-9</v>
      </c>
      <c r="G21" s="20">
        <f t="shared" si="0"/>
        <v>0.99999999944116391</v>
      </c>
      <c r="H21" s="20">
        <f t="shared" si="1"/>
        <v>3.5715516906886477E-9</v>
      </c>
      <c r="I21" s="26"/>
      <c r="J21" s="20">
        <f t="shared" si="2"/>
        <v>3.0127154801503459E-9</v>
      </c>
      <c r="K21" s="20">
        <f t="shared" si="3"/>
        <v>0</v>
      </c>
    </row>
    <row r="22" spans="1:11" x14ac:dyDescent="0.15">
      <c r="E22" s="19">
        <f t="shared" si="4"/>
        <v>19</v>
      </c>
      <c r="F22" s="19">
        <f t="shared" si="5"/>
        <v>4.7569191791847569E-10</v>
      </c>
      <c r="G22" s="20">
        <f t="shared" si="0"/>
        <v>0.99999999991685584</v>
      </c>
      <c r="H22" s="20">
        <f t="shared" si="1"/>
        <v>5.5883621053830182E-10</v>
      </c>
      <c r="I22" s="26"/>
      <c r="J22" s="20">
        <f t="shared" si="2"/>
        <v>4.7569191791847569E-10</v>
      </c>
      <c r="K22" s="20">
        <f t="shared" si="3"/>
        <v>0</v>
      </c>
    </row>
    <row r="23" spans="1:11" x14ac:dyDescent="0.15">
      <c r="E23" s="19">
        <f t="shared" si="4"/>
        <v>20</v>
      </c>
      <c r="F23" s="19">
        <f t="shared" si="5"/>
        <v>7.1353787687771353E-11</v>
      </c>
      <c r="G23" s="20">
        <f t="shared" si="0"/>
        <v>0.99999999998820965</v>
      </c>
      <c r="H23" s="20">
        <f t="shared" si="1"/>
        <v>8.3144292619826136E-11</v>
      </c>
      <c r="I23" s="26"/>
      <c r="J23" s="20">
        <f t="shared" si="2"/>
        <v>7.1353787687771353E-11</v>
      </c>
      <c r="K23" s="20">
        <f t="shared" si="3"/>
        <v>0</v>
      </c>
    </row>
    <row r="24" spans="1:11" x14ac:dyDescent="0.15">
      <c r="F24" s="4"/>
      <c r="G24" s="4"/>
      <c r="H24" s="4"/>
      <c r="I24" s="4"/>
    </row>
    <row r="26" spans="1:11" ht="21" x14ac:dyDescent="0.25">
      <c r="A26" s="2" t="s">
        <v>23</v>
      </c>
      <c r="B26">
        <v>30</v>
      </c>
      <c r="C26">
        <v>3</v>
      </c>
    </row>
    <row r="27" spans="1:11" ht="21" x14ac:dyDescent="0.25">
      <c r="A27" s="2" t="s">
        <v>22</v>
      </c>
      <c r="B27">
        <v>20</v>
      </c>
    </row>
    <row r="28" spans="1:11" ht="21" x14ac:dyDescent="0.25">
      <c r="A28" s="2" t="s">
        <v>24</v>
      </c>
    </row>
    <row r="29" spans="1:11" x14ac:dyDescent="0.15">
      <c r="C29">
        <v>1</v>
      </c>
    </row>
  </sheetData>
  <pageMargins left="0.75" right="0.75" top="1.17" bottom="1" header="0.5" footer="0.5"/>
  <pageSetup paperSize="9" scale="120" orientation="landscape" horizontalDpi="96" verticalDpi="96" copies="0"/>
  <headerFooter alignWithMargins="0">
    <oddHeader>&amp;CSpreadsheets in A Level Mathematics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3" name="Scroll Bar 3">
              <controlPr defaultSize="0" autoPict="0">
                <anchor moveWithCells="1">
                  <from>
                    <xdr:col>0</xdr:col>
                    <xdr:colOff>38100</xdr:colOff>
                    <xdr:row>9</xdr:row>
                    <xdr:rowOff>12700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4" name="Scroll Bar 4">
              <controlPr defaultSize="0" autoPict="0">
                <anchor moveWithCells="1">
                  <from>
                    <xdr:col>0</xdr:col>
                    <xdr:colOff>38100</xdr:colOff>
                    <xdr:row>17</xdr:row>
                    <xdr:rowOff>25400</xdr:rowOff>
                  </from>
                  <to>
                    <xdr:col>2</xdr:col>
                    <xdr:colOff>12700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Drop Down 5">
              <controlPr defaultSize="0" autoLine="0" autoPict="0" macro="[0]!DropDown15_Change">
                <anchor moveWithCells="1">
                  <from>
                    <xdr:col>0</xdr:col>
                    <xdr:colOff>393700</xdr:colOff>
                    <xdr:row>13</xdr:row>
                    <xdr:rowOff>0</xdr:rowOff>
                  </from>
                  <to>
                    <xdr:col>1</xdr:col>
                    <xdr:colOff>381000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Binomial</vt:lpstr>
      <vt:lpstr>Poisson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Francis</dc:creator>
  <cp:lastModifiedBy>Microsoft Office User</cp:lastModifiedBy>
  <cp:lastPrinted>2001-06-09T09:49:10Z</cp:lastPrinted>
  <dcterms:created xsi:type="dcterms:W3CDTF">2001-01-29T21:04:56Z</dcterms:created>
  <dcterms:modified xsi:type="dcterms:W3CDTF">2019-09-15T18:46:05Z</dcterms:modified>
</cp:coreProperties>
</file>